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BDBC4E42-EEAD-4494-94E6-AE78DDD4F5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---" sheetId="9" r:id="rId1"/>
    <sheet name="Hoja2" sheetId="11" r:id="rId2"/>
    <sheet name="Hoja1" sheetId="10" r:id="rId3"/>
    <sheet name="Hoja3" sheetId="12" r:id="rId4"/>
  </sheets>
  <calcPr calcId="181029"/>
</workbook>
</file>

<file path=xl/calcChain.xml><?xml version="1.0" encoding="utf-8"?>
<calcChain xmlns="http://schemas.openxmlformats.org/spreadsheetml/2006/main">
  <c r="K5" i="12" l="1"/>
  <c r="H9" i="12"/>
  <c r="I9" i="12" s="1"/>
  <c r="K9" i="12" s="1"/>
  <c r="H6" i="12"/>
  <c r="I6" i="12" s="1"/>
  <c r="J6" i="12" s="1"/>
  <c r="H7" i="12"/>
  <c r="I7" i="12" s="1"/>
  <c r="H8" i="12"/>
  <c r="I8" i="12" s="1"/>
  <c r="K8" i="12" s="1"/>
  <c r="H5" i="12"/>
  <c r="I5" i="12" s="1"/>
  <c r="J5" i="12" s="1"/>
  <c r="I15" i="10"/>
  <c r="I14" i="10"/>
  <c r="I5" i="10"/>
  <c r="I7" i="10"/>
  <c r="I8" i="10"/>
  <c r="I9" i="10"/>
  <c r="I10" i="10"/>
  <c r="I11" i="10"/>
  <c r="I12" i="10"/>
  <c r="I13" i="10"/>
  <c r="I6" i="10"/>
  <c r="H6" i="10"/>
  <c r="H7" i="10"/>
  <c r="H8" i="10"/>
  <c r="H9" i="10"/>
  <c r="H10" i="10"/>
  <c r="H11" i="10"/>
  <c r="H12" i="10"/>
  <c r="H13" i="10"/>
  <c r="H14" i="10"/>
  <c r="H5" i="10"/>
  <c r="G8" i="10"/>
  <c r="G9" i="10"/>
  <c r="G10" i="10"/>
  <c r="G11" i="10"/>
  <c r="G12" i="10"/>
  <c r="G13" i="10"/>
  <c r="G14" i="10"/>
  <c r="G7" i="10"/>
  <c r="G6" i="10"/>
  <c r="G14" i="11"/>
  <c r="G5" i="11"/>
  <c r="G6" i="11"/>
  <c r="G7" i="11"/>
  <c r="G8" i="11"/>
  <c r="G9" i="11"/>
  <c r="G10" i="11"/>
  <c r="G11" i="11"/>
  <c r="G12" i="11"/>
  <c r="G13" i="11"/>
  <c r="G4" i="11"/>
  <c r="F5" i="11"/>
  <c r="F6" i="11"/>
  <c r="F7" i="11"/>
  <c r="F8" i="11"/>
  <c r="F9" i="11"/>
  <c r="F10" i="11"/>
  <c r="F11" i="11"/>
  <c r="F12" i="11"/>
  <c r="F13" i="11"/>
  <c r="F4" i="11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13" i="9"/>
  <c r="B7" i="9"/>
  <c r="F5" i="9" s="1"/>
  <c r="F6" i="9" s="1"/>
  <c r="K6" i="12" l="1"/>
  <c r="J7" i="12"/>
  <c r="K7" i="12" s="1"/>
  <c r="E70" i="9"/>
  <c r="F7" i="9"/>
  <c r="K10" i="12" l="1"/>
</calcChain>
</file>

<file path=xl/sharedStrings.xml><?xml version="1.0" encoding="utf-8"?>
<sst xmlns="http://schemas.openxmlformats.org/spreadsheetml/2006/main" count="109" uniqueCount="55">
  <si>
    <t>Datos del Trabajador:</t>
  </si>
  <si>
    <t>Record Laboral:</t>
  </si>
  <si>
    <t>Fecha de ingreso</t>
  </si>
  <si>
    <t>Años</t>
  </si>
  <si>
    <t>Fecha de cese:</t>
  </si>
  <si>
    <t>meses</t>
  </si>
  <si>
    <t>Tiempo Transcurrido</t>
  </si>
  <si>
    <t>días</t>
  </si>
  <si>
    <t>REGIMEN PRIVADO</t>
  </si>
  <si>
    <t>1. Asignación Familiar</t>
  </si>
  <si>
    <t xml:space="preserve">enero </t>
  </si>
  <si>
    <t>febrero</t>
  </si>
  <si>
    <t>AÑO</t>
  </si>
  <si>
    <t>MES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</si>
  <si>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</si>
  <si>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</si>
  <si>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</si>
  <si>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</si>
  <si>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</si>
  <si>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</si>
  <si>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</si>
  <si>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</si>
  <si>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</si>
  <si>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</si>
  <si>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enero</t>
  </si>
  <si>
    <t xml:space="preserve">base legal </t>
  </si>
  <si>
    <t>D.S. Nº 004-2018-TR</t>
  </si>
  <si>
    <t xml:space="preserve">rem. Vital </t>
  </si>
  <si>
    <t>D.S. Nº 003-2022-TR</t>
  </si>
  <si>
    <t>Periodo</t>
  </si>
  <si>
    <t xml:space="preserve">del </t>
  </si>
  <si>
    <t>al</t>
  </si>
  <si>
    <t xml:space="preserve">mes </t>
  </si>
  <si>
    <t>rem. Bas</t>
  </si>
  <si>
    <t>asig. Fam.</t>
  </si>
  <si>
    <t>1/6 gratif.</t>
  </si>
  <si>
    <t>total</t>
  </si>
  <si>
    <t>CTS</t>
  </si>
  <si>
    <t>REM. COMP</t>
  </si>
  <si>
    <t>TOTAL</t>
  </si>
  <si>
    <t>PERIODO</t>
  </si>
  <si>
    <t>rem. Bas.</t>
  </si>
  <si>
    <t>Rem. Comp.</t>
  </si>
  <si>
    <t>gratificacion</t>
  </si>
  <si>
    <t>periodo</t>
  </si>
  <si>
    <t>del</t>
  </si>
  <si>
    <t>inc. b) art. 23</t>
  </si>
  <si>
    <t>inc. c) art. 23</t>
  </si>
  <si>
    <t>vac. No gozadas</t>
  </si>
  <si>
    <t>indem. Vac</t>
  </si>
  <si>
    <t>3m, 26d</t>
  </si>
  <si>
    <t xml:space="preserve">4m, 25d </t>
  </si>
  <si>
    <t>9m, 20d</t>
  </si>
  <si>
    <t>simples</t>
  </si>
  <si>
    <t>truncas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</si>
</sst>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dddd\,\ d&quot; de &quot;mmmm&quot; de &quot;yyyy"/>
    <numFmt numFmtId="165" formatCode="_-[$S/-280A]\ * #,##0.00_-;\-[$S/-280A]\ * #,##0.00_-;_-[$S/-280A]\ * &quot;-&quot;??_-;_-@_-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name val="Arial Narrow"/>
      <family val="2"/>
    </font>
    <font>
      <sz val="8"/>
      <color theme="1"/>
      <name val="Calibri"/>
      <family val="2"/>
      <scheme val="minor"/>
    </font>
    <font>
      <b/>
      <u/>
      <sz val="8"/>
      <color theme="1"/>
      <name val="Arial Narrow"/>
      <family val="2"/>
    </font>
    <font>
      <sz val="8"/>
      <color theme="1"/>
      <name val="Arial Narrow"/>
      <family val="2"/>
    </font>
    <font>
      <sz val="8"/>
      <name val="Calibri"/>
      <family val="2"/>
      <scheme val="minor"/>
    </font>
    <font>
      <sz val="8"/>
      <color rgb="FF00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36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14" fontId="6" fillId="2" borderId="1" xfId="0" applyNumberFormat="1" applyFont="1" applyFill="1" applyBorder="1" applyAlignment="1">
      <alignment horizontal="center"/>
    </xf>
    <xf numFmtId="14" fontId="6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Border="1"/>
    <xf numFmtId="0" fontId="6" fillId="0" borderId="1" xfId="0" applyFont="1" applyBorder="1"/>
    <xf numFmtId="0" fontId="8" fillId="0" borderId="1" xfId="0" applyFont="1" applyBorder="1"/>
    <xf numFmtId="165" fontId="6" fillId="0" borderId="1" xfId="0" applyNumberFormat="1" applyFont="1" applyBorder="1"/>
    <xf numFmtId="14" fontId="6" fillId="0" borderId="1" xfId="0" applyNumberFormat="1" applyFont="1" applyBorder="1"/>
    <xf numFmtId="17" fontId="6" fillId="0" borderId="1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9" fontId="6" fillId="0" borderId="1" xfId="0" applyNumberFormat="1" applyFont="1" applyBorder="1"/>
    <xf numFmtId="0" fontId="6" fillId="3" borderId="2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0" fontId="6" fillId="4" borderId="1" xfId="0" applyFont="1" applyFill="1" applyBorder="1"/>
    <xf numFmtId="2" fontId="6" fillId="0" borderId="1" xfId="0" applyNumberFormat="1" applyFont="1" applyBorder="1"/>
    <xf numFmtId="0" fontId="6" fillId="5" borderId="1" xfId="0" applyFont="1" applyFill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14" fontId="6" fillId="6" borderId="1" xfId="0" applyNumberFormat="1" applyFont="1" applyFill="1" applyBorder="1" applyAlignment="1">
      <alignment horizontal="center"/>
    </xf>
    <xf numFmtId="14" fontId="6" fillId="7" borderId="1" xfId="0" applyNumberFormat="1" applyFont="1" applyFill="1" applyBorder="1" applyAlignment="1">
      <alignment horizontal="center"/>
    </xf>
  </cellXfs>
  <cellStyles count="3">
    <cellStyle name="Millares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70"/>
  <sheetViews>
    <sheetView tabSelected="1" zoomScale="120" zoomScaleNormal="120" workbookViewId="0">
      <selection activeCell="A40" sqref="A40:XFD40"/>
    </sheetView>
  </sheetViews>
  <sheetFormatPr baseColWidth="10" defaultRowHeight="14.4" x14ac:dyDescent="0.3"/>
  <cols>
    <col min="1" max="1" width="12" customWidth="1"/>
    <col min="2" max="2" width="13.44140625" customWidth="1"/>
    <col min="3" max="3" width="18.5546875" customWidth="1"/>
    <col min="4" max="5" width="11.88671875" customWidth="1"/>
    <col min="6" max="6" width="12.33203125" customWidth="1"/>
    <col min="7" max="7" width="10.33203125" customWidth="1"/>
    <col min="8" max="8" width="14.33203125" customWidth="1"/>
    <col min="9" max="9" width="6" customWidth="1"/>
    <col min="10" max="10" width="5.44140625" customWidth="1"/>
    <col min="11" max="11" width="10" customWidth="1"/>
    <col min="12" max="12" width="11.5546875" customWidth="1"/>
    <col min="13" max="13" width="8.88671875" customWidth="1"/>
  </cols>
  <sheetData>
    <row r="2" spans="1:8" x14ac:dyDescent="0.3">
      <c r="A2" s="1"/>
      <c r="B2" s="1"/>
      <c r="C2" s="1"/>
      <c r="F2" s="1"/>
      <c r="G2" s="1"/>
      <c r="H2" s="1"/>
    </row>
    <row r="3" spans="1:8" x14ac:dyDescent="0.3">
      <c r="A3" s="2" t="s">
        <v>0</v>
      </c>
      <c r="B3" s="3"/>
      <c r="C3" s="3"/>
      <c r="D3" s="2" t="s">
        <v>1</v>
      </c>
      <c r="E3" s="2"/>
      <c r="F3" s="3"/>
    </row>
    <row r="4" spans="1:8" x14ac:dyDescent="0.3">
      <c r="A4" s="18" t="s">
        <v>8</v>
      </c>
      <c r="B4" s="18"/>
      <c r="C4" s="3"/>
      <c r="D4" s="2"/>
      <c r="E4" s="2"/>
      <c r="F4" s="3"/>
    </row>
    <row r="5" spans="1:8" x14ac:dyDescent="0.3">
      <c r="A5" s="4" t="s">
        <v>2</v>
      </c>
      <c r="B5" s="5">
        <v>43835</v>
      </c>
      <c r="C5" s="6"/>
      <c r="D5" s="7" t="s">
        <v>3</v>
      </c>
      <c r="E5" s="7"/>
      <c r="F5" s="7">
        <f>+INT(B7/360)</f>
        <v>4</v>
      </c>
    </row>
    <row r="6" spans="1:8" x14ac:dyDescent="0.3">
      <c r="A6" s="4" t="s">
        <v>4</v>
      </c>
      <c r="B6" s="5">
        <v>45560</v>
      </c>
      <c r="C6" s="6"/>
      <c r="D6" s="7" t="s">
        <v>5</v>
      </c>
      <c r="E6" s="7"/>
      <c r="F6" s="7">
        <f>INT((B7-360*F5)/30)</f>
        <v>8</v>
      </c>
    </row>
    <row r="7" spans="1:8" x14ac:dyDescent="0.3">
      <c r="A7" s="4" t="s">
        <v>6</v>
      </c>
      <c r="B7" s="8">
        <f>(ROUND(DAYS360((EOMONTH(B5,-1)+1),(IF(EOMONTH(B6,0)=B6,EOMONTH(B6,0),EOMONTH(B6,-1))))/30,0)*30+(IF(EOMONTH(B6,0)=B6,0, DAY(B6))-DAY(B5)))+1</f>
        <v>1701</v>
      </c>
      <c r="C7" s="9"/>
      <c r="D7" s="7" t="s">
        <v>7</v>
      </c>
      <c r="E7" s="7"/>
      <c r="F7" s="7">
        <f>+B7-(F5*360+F6*30)</f>
        <v>21</v>
      </c>
      <c r="G7" s="1"/>
      <c r="H7" s="1"/>
    </row>
    <row r="8" spans="1:8" x14ac:dyDescent="0.3">
      <c r="A8" s="4"/>
      <c r="B8" s="10"/>
      <c r="C8" s="9"/>
      <c r="D8" s="9"/>
      <c r="E8" s="9"/>
      <c r="F8" s="9"/>
      <c r="G8" s="1"/>
      <c r="H8" s="1"/>
    </row>
    <row r="10" spans="1:8" x14ac:dyDescent="0.3">
      <c r="A10" s="11" t="s">
        <v>9</v>
      </c>
    </row>
    <row r="12" spans="1:8" x14ac:dyDescent="0.3">
      <c r="A12" s="12" t="s">
        <v>12</v>
      </c>
      <c r="B12" s="12" t="s">
        <v>13</v>
      </c>
      <c r="C12" s="12" t="s">
        <v>25</v>
      </c>
      <c r="D12" s="12" t="s">
        <v>27</v>
      </c>
      <c r="E12" s="24">
        <v>0.1</v>
      </c>
      <c r="F12" s="12"/>
    </row>
    <row r="13" spans="1:8" x14ac:dyDescent="0.3">
      <c r="A13" s="12">
        <v>2020</v>
      </c>
      <c r="B13" s="12" t="s">
        <v>10</v>
      </c>
      <c r="C13" s="13" t="s">
        <v>26</v>
      </c>
      <c r="D13" s="12">
        <v>930</v>
      </c>
      <c r="E13" s="12">
        <f>D13*10%</f>
        <v>93</v>
      </c>
      <c r="F13" s="12"/>
    </row>
    <row r="14" spans="1:8" x14ac:dyDescent="0.3">
      <c r="A14" s="12"/>
      <c r="B14" s="12" t="s">
        <v>11</v>
      </c>
      <c r="C14" s="13"/>
      <c r="D14" s="12">
        <v>930</v>
      </c>
      <c r="E14" s="12">
        <f t="shared" ref="E14:E15" si="0">D14*10%</f>
        <v>93</v>
      </c>
      <c r="F14" s="12"/>
    </row>
    <row r="15" spans="1:8" x14ac:dyDescent="0.3">
      <c r="A15" s="12"/>
      <c r="B15" s="12" t="s">
        <v>14</v>
      </c>
      <c r="C15" s="13"/>
      <c r="D15" s="12">
        <v>930</v>
      </c>
      <c r="E15" s="12">
        <f t="shared" si="0"/>
        <v>93</v>
      </c>
      <c r="F15" s="12"/>
    </row>
    <row r="16" spans="1:8" x14ac:dyDescent="0.3">
      <c r="A16" s="12"/>
      <c r="B16" s="12" t="s">
        <v>15</v>
      </c>
      <c r="C16" s="13"/>
      <c r="D16" s="12">
        <v>930</v>
      </c>
      <c r="E16" s="12">
        <f t="shared" ref="E14:E40" si="1">D16*10%</f>
        <v>93</v>
      </c>
      <c r="F16" s="12"/>
    </row>
    <row r="17" spans="1:6" x14ac:dyDescent="0.3">
      <c r="A17" s="12"/>
      <c r="B17" s="12" t="s">
        <v>16</v>
      </c>
      <c r="C17" s="13"/>
      <c r="D17" s="12">
        <v>930</v>
      </c>
      <c r="E17" s="12">
        <f t="shared" si="1"/>
        <v>93</v>
      </c>
      <c r="F17" s="12"/>
    </row>
    <row r="18" spans="1:6" x14ac:dyDescent="0.3">
      <c r="A18" s="12"/>
      <c r="B18" s="12" t="s">
        <v>17</v>
      </c>
      <c r="C18" s="13"/>
      <c r="D18" s="12">
        <v>930</v>
      </c>
      <c r="E18" s="12">
        <f t="shared" si="1"/>
        <v>93</v>
      </c>
      <c r="F18" s="12"/>
    </row>
    <row r="19" spans="1:6" x14ac:dyDescent="0.3">
      <c r="A19" s="12"/>
      <c r="B19" s="12" t="s">
        <v>18</v>
      </c>
      <c r="C19" s="13"/>
      <c r="D19" s="12">
        <v>930</v>
      </c>
      <c r="E19" s="12">
        <f t="shared" si="1"/>
        <v>93</v>
      </c>
      <c r="F19" s="12"/>
    </row>
    <row r="20" spans="1:6" x14ac:dyDescent="0.3">
      <c r="A20" s="12"/>
      <c r="B20" s="12" t="s">
        <v>19</v>
      </c>
      <c r="C20" s="13"/>
      <c r="D20" s="12">
        <v>930</v>
      </c>
      <c r="E20" s="12">
        <f t="shared" si="1"/>
        <v>93</v>
      </c>
      <c r="F20" s="12"/>
    </row>
    <row r="21" spans="1:6" x14ac:dyDescent="0.3">
      <c r="A21" s="12"/>
      <c r="B21" s="12" t="s">
        <v>20</v>
      </c>
      <c r="C21" s="13"/>
      <c r="D21" s="12">
        <v>930</v>
      </c>
      <c r="E21" s="12">
        <f t="shared" si="1"/>
        <v>93</v>
      </c>
      <c r="F21" s="12"/>
    </row>
    <row r="22" spans="1:6" x14ac:dyDescent="0.3">
      <c r="A22" s="12"/>
      <c r="B22" s="12" t="s">
        <v>21</v>
      </c>
      <c r="C22" s="13"/>
      <c r="D22" s="12">
        <v>930</v>
      </c>
      <c r="E22" s="12">
        <f t="shared" si="1"/>
        <v>93</v>
      </c>
      <c r="F22" s="12"/>
    </row>
    <row r="23" spans="1:6" x14ac:dyDescent="0.3">
      <c r="A23" s="12"/>
      <c r="B23" s="12" t="s">
        <v>22</v>
      </c>
      <c r="C23" s="13"/>
      <c r="D23" s="12">
        <v>930</v>
      </c>
      <c r="E23" s="12">
        <f t="shared" si="1"/>
        <v>93</v>
      </c>
      <c r="F23" s="12"/>
    </row>
    <row r="24" spans="1:6" x14ac:dyDescent="0.3">
      <c r="A24" s="12"/>
      <c r="B24" s="12" t="s">
        <v>23</v>
      </c>
      <c r="C24" s="13"/>
      <c r="D24" s="12">
        <v>930</v>
      </c>
      <c r="E24" s="12">
        <f t="shared" si="1"/>
        <v>93</v>
      </c>
      <c r="F24" s="12"/>
    </row>
    <row r="25" spans="1:6" x14ac:dyDescent="0.3">
      <c r="A25" s="12">
        <v>2021</v>
      </c>
      <c r="B25" s="12" t="s">
        <v>10</v>
      </c>
      <c r="C25" s="13"/>
      <c r="D25" s="12">
        <v>930</v>
      </c>
      <c r="E25" s="12">
        <f t="shared" si="1"/>
        <v>93</v>
      </c>
      <c r="F25" s="12"/>
    </row>
    <row r="26" spans="1:6" x14ac:dyDescent="0.3">
      <c r="A26" s="12"/>
      <c r="B26" s="12" t="s">
        <v>11</v>
      </c>
      <c r="C26" s="13"/>
      <c r="D26" s="12">
        <v>930</v>
      </c>
      <c r="E26" s="12">
        <f t="shared" si="1"/>
        <v>93</v>
      </c>
      <c r="F26" s="12"/>
    </row>
    <row r="27" spans="1:6" x14ac:dyDescent="0.3">
      <c r="A27" s="12"/>
      <c r="B27" s="12" t="s">
        <v>14</v>
      </c>
      <c r="C27" s="13"/>
      <c r="D27" s="12">
        <v>930</v>
      </c>
      <c r="E27" s="12">
        <f t="shared" si="1"/>
        <v>93</v>
      </c>
      <c r="F27" s="12"/>
    </row>
    <row r="28" spans="1:6" x14ac:dyDescent="0.3">
      <c r="A28" s="12"/>
      <c r="B28" s="12" t="s">
        <v>15</v>
      </c>
      <c r="C28" s="13"/>
      <c r="D28" s="12">
        <v>930</v>
      </c>
      <c r="E28" s="12">
        <f t="shared" si="1"/>
        <v>93</v>
      </c>
      <c r="F28" s="12"/>
    </row>
    <row r="29" spans="1:6" x14ac:dyDescent="0.3">
      <c r="A29" s="12"/>
      <c r="B29" s="12" t="s">
        <v>16</v>
      </c>
      <c r="C29" s="13"/>
      <c r="D29" s="12">
        <v>930</v>
      </c>
      <c r="E29" s="12">
        <f t="shared" si="1"/>
        <v>93</v>
      </c>
      <c r="F29" s="12"/>
    </row>
    <row r="30" spans="1:6" x14ac:dyDescent="0.3">
      <c r="A30" s="12"/>
      <c r="B30" s="12" t="s">
        <v>17</v>
      </c>
      <c r="C30" s="13"/>
      <c r="D30" s="12">
        <v>930</v>
      </c>
      <c r="E30" s="12">
        <f t="shared" si="1"/>
        <v>93</v>
      </c>
      <c r="F30" s="12"/>
    </row>
    <row r="31" spans="1:6" x14ac:dyDescent="0.3">
      <c r="A31" s="12"/>
      <c r="B31" s="12" t="s">
        <v>18</v>
      </c>
      <c r="C31" s="13"/>
      <c r="D31" s="12">
        <v>930</v>
      </c>
      <c r="E31" s="12">
        <f t="shared" si="1"/>
        <v>93</v>
      </c>
      <c r="F31" s="12"/>
    </row>
    <row r="32" spans="1:6" x14ac:dyDescent="0.3">
      <c r="A32" s="12"/>
      <c r="B32" s="12" t="s">
        <v>19</v>
      </c>
      <c r="C32" s="13"/>
      <c r="D32" s="12">
        <v>930</v>
      </c>
      <c r="E32" s="12">
        <f t="shared" si="1"/>
        <v>93</v>
      </c>
      <c r="F32" s="12"/>
    </row>
    <row r="33" spans="1:6" x14ac:dyDescent="0.3">
      <c r="A33" s="12"/>
      <c r="B33" s="12" t="s">
        <v>20</v>
      </c>
      <c r="C33" s="13"/>
      <c r="D33" s="12">
        <v>930</v>
      </c>
      <c r="E33" s="12">
        <f t="shared" si="1"/>
        <v>93</v>
      </c>
      <c r="F33" s="12"/>
    </row>
    <row r="34" spans="1:6" x14ac:dyDescent="0.3">
      <c r="A34" s="12"/>
      <c r="B34" s="12" t="s">
        <v>21</v>
      </c>
      <c r="C34" s="13"/>
      <c r="D34" s="12">
        <v>930</v>
      </c>
      <c r="E34" s="12">
        <f t="shared" si="1"/>
        <v>93</v>
      </c>
      <c r="F34" s="12"/>
    </row>
    <row r="35" spans="1:6" x14ac:dyDescent="0.3">
      <c r="A35" s="12"/>
      <c r="B35" s="12" t="s">
        <v>22</v>
      </c>
      <c r="C35" s="13"/>
      <c r="D35" s="12">
        <v>930</v>
      </c>
      <c r="E35" s="12">
        <f t="shared" si="1"/>
        <v>93</v>
      </c>
      <c r="F35" s="12"/>
    </row>
    <row r="36" spans="1:6" x14ac:dyDescent="0.3">
      <c r="A36" s="12"/>
      <c r="B36" s="12" t="s">
        <v>23</v>
      </c>
      <c r="C36" s="13"/>
      <c r="D36" s="12">
        <v>930</v>
      </c>
      <c r="E36" s="12">
        <f t="shared" si="1"/>
        <v>93</v>
      </c>
      <c r="F36" s="12"/>
    </row>
    <row r="37" spans="1:6" x14ac:dyDescent="0.3">
      <c r="A37" s="12">
        <v>2022</v>
      </c>
      <c r="B37" s="12" t="s">
        <v>24</v>
      </c>
      <c r="C37" s="13"/>
      <c r="D37" s="12">
        <v>930</v>
      </c>
      <c r="E37" s="12">
        <f t="shared" si="1"/>
        <v>93</v>
      </c>
      <c r="F37" s="12"/>
    </row>
    <row r="38" spans="1:6" x14ac:dyDescent="0.3">
      <c r="A38" s="12"/>
      <c r="B38" s="12" t="s">
        <v>11</v>
      </c>
      <c r="C38" s="13"/>
      <c r="D38" s="12">
        <v>930</v>
      </c>
      <c r="E38" s="12">
        <f t="shared" si="1"/>
        <v>93</v>
      </c>
      <c r="F38" s="12"/>
    </row>
    <row r="39" spans="1:6" x14ac:dyDescent="0.3">
      <c r="A39" s="12"/>
      <c r="B39" s="12" t="s">
        <v>14</v>
      </c>
      <c r="C39" s="13"/>
      <c r="D39" s="12">
        <v>930</v>
      </c>
      <c r="E39" s="12">
        <f t="shared" si="1"/>
        <v>93</v>
      </c>
      <c r="F39" s="12"/>
    </row>
    <row r="40" spans="1:6" x14ac:dyDescent="0.3">
      <c r="A40" s="12"/>
      <c r="B40" s="12" t="s">
        <v>15</v>
      </c>
      <c r="C40" s="13"/>
      <c r="D40" s="12">
        <v>930</v>
      </c>
      <c r="E40" s="12">
        <f t="shared" si="1"/>
        <v>93</v>
      </c>
      <c r="F40" s="12"/>
    </row>
    <row r="41" spans="1:6" x14ac:dyDescent="0.3">
      <c r="A41" s="12"/>
      <c r="B41" s="12" t="s">
        <v>16</v>
      </c>
      <c r="C41" s="13" t="s">
        <v>28</v>
      </c>
      <c r="D41" s="12">
        <v>1025</v>
      </c>
      <c r="E41" s="12">
        <f t="shared" ref="E14:E69" si="2">D41*10%</f>
        <v>102.5</v>
      </c>
      <c r="F41" s="12"/>
    </row>
    <row r="42" spans="1:6" x14ac:dyDescent="0.3">
      <c r="A42" s="12"/>
      <c r="B42" s="12" t="s">
        <v>17</v>
      </c>
      <c r="C42" s="13"/>
      <c r="D42" s="12">
        <v>1025</v>
      </c>
      <c r="E42" s="12">
        <f t="shared" si="2"/>
        <v>102.5</v>
      </c>
      <c r="F42" s="12"/>
    </row>
    <row r="43" spans="1:6" x14ac:dyDescent="0.3">
      <c r="A43" s="12"/>
      <c r="B43" s="12" t="s">
        <v>18</v>
      </c>
      <c r="C43" s="13"/>
      <c r="D43" s="12">
        <v>1025</v>
      </c>
      <c r="E43" s="12">
        <f t="shared" si="2"/>
        <v>102.5</v>
      </c>
      <c r="F43" s="12"/>
    </row>
    <row r="44" spans="1:6" x14ac:dyDescent="0.3">
      <c r="A44" s="12"/>
      <c r="B44" s="12" t="s">
        <v>19</v>
      </c>
      <c r="C44" s="13"/>
      <c r="D44" s="12">
        <v>1025</v>
      </c>
      <c r="E44" s="12">
        <f t="shared" si="2"/>
        <v>102.5</v>
      </c>
      <c r="F44" s="12"/>
    </row>
    <row r="45" spans="1:6" x14ac:dyDescent="0.3">
      <c r="A45" s="12"/>
      <c r="B45" s="12" t="s">
        <v>20</v>
      </c>
      <c r="C45" s="13"/>
      <c r="D45" s="12">
        <v>1025</v>
      </c>
      <c r="E45" s="12">
        <f t="shared" si="2"/>
        <v>102.5</v>
      </c>
      <c r="F45" s="12"/>
    </row>
    <row r="46" spans="1:6" x14ac:dyDescent="0.3">
      <c r="A46" s="12"/>
      <c r="B46" s="12" t="s">
        <v>21</v>
      </c>
      <c r="C46" s="13"/>
      <c r="D46" s="12">
        <v>1025</v>
      </c>
      <c r="E46" s="12">
        <f t="shared" si="2"/>
        <v>102.5</v>
      </c>
      <c r="F46" s="12"/>
    </row>
    <row r="47" spans="1:6" x14ac:dyDescent="0.3">
      <c r="A47" s="12"/>
      <c r="B47" s="12" t="s">
        <v>22</v>
      </c>
      <c r="C47" s="13"/>
      <c r="D47" s="12">
        <v>1025</v>
      </c>
      <c r="E47" s="12">
        <f t="shared" si="2"/>
        <v>102.5</v>
      </c>
      <c r="F47" s="12"/>
    </row>
    <row r="48" spans="1:6" x14ac:dyDescent="0.3">
      <c r="A48" s="12"/>
      <c r="B48" s="12" t="s">
        <v>23</v>
      </c>
      <c r="C48" s="13"/>
      <c r="D48" s="12">
        <v>1025</v>
      </c>
      <c r="E48" s="12">
        <f t="shared" si="2"/>
        <v>102.5</v>
      </c>
      <c r="F48" s="12"/>
    </row>
    <row r="49" spans="1:6" x14ac:dyDescent="0.3">
      <c r="A49" s="12">
        <v>2023</v>
      </c>
      <c r="B49" s="12" t="s">
        <v>10</v>
      </c>
      <c r="C49" s="13"/>
      <c r="D49" s="12">
        <v>1025</v>
      </c>
      <c r="E49" s="12">
        <f t="shared" si="2"/>
        <v>102.5</v>
      </c>
      <c r="F49" s="12"/>
    </row>
    <row r="50" spans="1:6" x14ac:dyDescent="0.3">
      <c r="A50" s="12"/>
      <c r="B50" s="12" t="s">
        <v>11</v>
      </c>
      <c r="C50" s="13"/>
      <c r="D50" s="12">
        <v>1025</v>
      </c>
      <c r="E50" s="12">
        <f t="shared" si="2"/>
        <v>102.5</v>
      </c>
      <c r="F50" s="12"/>
    </row>
    <row r="51" spans="1:6" x14ac:dyDescent="0.3">
      <c r="A51" s="12"/>
      <c r="B51" s="12" t="s">
        <v>14</v>
      </c>
      <c r="C51" s="13"/>
      <c r="D51" s="12">
        <v>1025</v>
      </c>
      <c r="E51" s="12">
        <f t="shared" si="2"/>
        <v>102.5</v>
      </c>
      <c r="F51" s="12"/>
    </row>
    <row r="52" spans="1:6" x14ac:dyDescent="0.3">
      <c r="A52" s="12"/>
      <c r="B52" s="12" t="s">
        <v>15</v>
      </c>
      <c r="C52" s="13"/>
      <c r="D52" s="12">
        <v>1025</v>
      </c>
      <c r="E52" s="12">
        <f t="shared" si="2"/>
        <v>102.5</v>
      </c>
      <c r="F52" s="12"/>
    </row>
    <row r="53" spans="1:6" x14ac:dyDescent="0.3">
      <c r="A53" s="12"/>
      <c r="B53" s="12" t="s">
        <v>16</v>
      </c>
      <c r="C53" s="13"/>
      <c r="D53" s="12">
        <v>1025</v>
      </c>
      <c r="E53" s="12">
        <f t="shared" si="2"/>
        <v>102.5</v>
      </c>
      <c r="F53" s="12"/>
    </row>
    <row r="54" spans="1:6" x14ac:dyDescent="0.3">
      <c r="A54" s="12"/>
      <c r="B54" s="12" t="s">
        <v>17</v>
      </c>
      <c r="C54" s="13"/>
      <c r="D54" s="12">
        <v>1025</v>
      </c>
      <c r="E54" s="12">
        <f t="shared" si="2"/>
        <v>102.5</v>
      </c>
      <c r="F54" s="12"/>
    </row>
    <row r="55" spans="1:6" x14ac:dyDescent="0.3">
      <c r="A55" s="12"/>
      <c r="B55" s="12" t="s">
        <v>18</v>
      </c>
      <c r="C55" s="13"/>
      <c r="D55" s="12">
        <v>1025</v>
      </c>
      <c r="E55" s="12">
        <f t="shared" si="2"/>
        <v>102.5</v>
      </c>
      <c r="F55" s="12"/>
    </row>
    <row r="56" spans="1:6" x14ac:dyDescent="0.3">
      <c r="A56" s="12"/>
      <c r="B56" s="12" t="s">
        <v>19</v>
      </c>
      <c r="C56" s="13"/>
      <c r="D56" s="12">
        <v>1025</v>
      </c>
      <c r="E56" s="12">
        <f t="shared" si="2"/>
        <v>102.5</v>
      </c>
      <c r="F56" s="12"/>
    </row>
    <row r="57" spans="1:6" x14ac:dyDescent="0.3">
      <c r="A57" s="12"/>
      <c r="B57" s="12" t="s">
        <v>20</v>
      </c>
      <c r="C57" s="13"/>
      <c r="D57" s="12">
        <v>1025</v>
      </c>
      <c r="E57" s="12">
        <f t="shared" si="2"/>
        <v>102.5</v>
      </c>
      <c r="F57" s="12"/>
    </row>
    <row r="58" spans="1:6" x14ac:dyDescent="0.3">
      <c r="A58" s="12"/>
      <c r="B58" s="12" t="s">
        <v>21</v>
      </c>
      <c r="C58" s="13"/>
      <c r="D58" s="12">
        <v>1025</v>
      </c>
      <c r="E58" s="12">
        <f t="shared" si="2"/>
        <v>102.5</v>
      </c>
      <c r="F58" s="12"/>
    </row>
    <row r="59" spans="1:6" x14ac:dyDescent="0.3">
      <c r="A59" s="12"/>
      <c r="B59" s="12" t="s">
        <v>22</v>
      </c>
      <c r="C59" s="13"/>
      <c r="D59" s="12">
        <v>1025</v>
      </c>
      <c r="E59" s="12">
        <f t="shared" si="2"/>
        <v>102.5</v>
      </c>
      <c r="F59" s="12"/>
    </row>
    <row r="60" spans="1:6" x14ac:dyDescent="0.3">
      <c r="A60" s="12"/>
      <c r="B60" s="12" t="s">
        <v>23</v>
      </c>
      <c r="C60" s="13"/>
      <c r="D60" s="12">
        <v>1025</v>
      </c>
      <c r="E60" s="12">
        <f t="shared" si="2"/>
        <v>102.5</v>
      </c>
      <c r="F60" s="12"/>
    </row>
    <row r="61" spans="1:6" x14ac:dyDescent="0.3">
      <c r="A61" s="12">
        <v>2024</v>
      </c>
      <c r="B61" s="12" t="s">
        <v>10</v>
      </c>
      <c r="C61" s="13"/>
      <c r="D61" s="12">
        <v>1025</v>
      </c>
      <c r="E61" s="12">
        <f t="shared" si="2"/>
        <v>102.5</v>
      </c>
      <c r="F61" s="12"/>
    </row>
    <row r="62" spans="1:6" x14ac:dyDescent="0.3">
      <c r="A62" s="12"/>
      <c r="B62" s="12" t="s">
        <v>11</v>
      </c>
      <c r="C62" s="13"/>
      <c r="D62" s="12">
        <v>1025</v>
      </c>
      <c r="E62" s="12">
        <f t="shared" si="2"/>
        <v>102.5</v>
      </c>
      <c r="F62" s="12"/>
    </row>
    <row r="63" spans="1:6" x14ac:dyDescent="0.3">
      <c r="A63" s="12"/>
      <c r="B63" s="12" t="s">
        <v>14</v>
      </c>
      <c r="C63" s="13"/>
      <c r="D63" s="12">
        <v>1025</v>
      </c>
      <c r="E63" s="12">
        <f t="shared" si="2"/>
        <v>102.5</v>
      </c>
      <c r="F63" s="12"/>
    </row>
    <row r="64" spans="1:6" x14ac:dyDescent="0.3">
      <c r="A64" s="12"/>
      <c r="B64" s="12" t="s">
        <v>15</v>
      </c>
      <c r="C64" s="13"/>
      <c r="D64" s="12">
        <v>1025</v>
      </c>
      <c r="E64" s="12">
        <f t="shared" si="2"/>
        <v>102.5</v>
      </c>
      <c r="F64" s="12"/>
    </row>
    <row r="65" spans="1:6" x14ac:dyDescent="0.3">
      <c r="A65" s="12"/>
      <c r="B65" s="12" t="s">
        <v>16</v>
      </c>
      <c r="C65" s="13"/>
      <c r="D65" s="12">
        <v>1025</v>
      </c>
      <c r="E65" s="12">
        <f t="shared" si="2"/>
        <v>102.5</v>
      </c>
      <c r="F65" s="12"/>
    </row>
    <row r="66" spans="1:6" x14ac:dyDescent="0.3">
      <c r="A66" s="12"/>
      <c r="B66" s="12" t="s">
        <v>17</v>
      </c>
      <c r="C66" s="13"/>
      <c r="D66" s="12">
        <v>1025</v>
      </c>
      <c r="E66" s="12">
        <f t="shared" si="2"/>
        <v>102.5</v>
      </c>
      <c r="F66" s="12"/>
    </row>
    <row r="67" spans="1:6" x14ac:dyDescent="0.3">
      <c r="A67" s="12"/>
      <c r="B67" s="12" t="s">
        <v>18</v>
      </c>
      <c r="C67" s="13"/>
      <c r="D67" s="12">
        <v>1025</v>
      </c>
      <c r="E67" s="12">
        <f t="shared" si="2"/>
        <v>102.5</v>
      </c>
      <c r="F67" s="12"/>
    </row>
    <row r="68" spans="1:6" x14ac:dyDescent="0.3">
      <c r="A68" s="12"/>
      <c r="B68" s="12" t="s">
        <v>19</v>
      </c>
      <c r="C68" s="13"/>
      <c r="D68" s="12">
        <v>1025</v>
      </c>
      <c r="E68" s="12">
        <f t="shared" si="2"/>
        <v>102.5</v>
      </c>
      <c r="F68" s="12"/>
    </row>
    <row r="69" spans="1:6" x14ac:dyDescent="0.3">
      <c r="A69" s="12"/>
      <c r="B69" s="12" t="s">
        <v>20</v>
      </c>
      <c r="C69" s="13"/>
      <c r="D69" s="12">
        <v>1025</v>
      </c>
      <c r="E69" s="12">
        <f t="shared" si="2"/>
        <v>102.5</v>
      </c>
      <c r="F69" s="12"/>
    </row>
    <row r="70" spans="1:6" x14ac:dyDescent="0.3">
      <c r="A70" s="12"/>
      <c r="B70" s="12"/>
      <c r="C70" s="12"/>
      <c r="D70" s="12"/>
      <c r="E70" s="14">
        <f>SUM(E13:E69)</f>
        <v>5576.5</v>
      </c>
      <c r="F70" s="12"/>
    </row>
  </sheetData>
  <mergeCells count="1">
    <mergeCell ref="A4:B4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8BB35-5851-4158-8420-61824D570596}">
  <dimension ref="B2:G14"/>
  <sheetViews>
    <sheetView workbookViewId="0">
      <selection activeCell="G14" sqref="G14"/>
    </sheetView>
  </sheetViews>
  <sheetFormatPr baseColWidth="10" defaultRowHeight="14.4" x14ac:dyDescent="0.3"/>
  <sheetData>
    <row r="2" spans="2:7" x14ac:dyDescent="0.3">
      <c r="B2" s="7"/>
      <c r="C2" s="7"/>
      <c r="D2" s="25" t="s">
        <v>42</v>
      </c>
      <c r="E2" s="26"/>
      <c r="F2" s="27"/>
      <c r="G2" s="21" t="s">
        <v>43</v>
      </c>
    </row>
    <row r="3" spans="2:7" x14ac:dyDescent="0.3">
      <c r="B3" s="7" t="s">
        <v>40</v>
      </c>
      <c r="C3" s="7" t="s">
        <v>5</v>
      </c>
      <c r="D3" s="7" t="s">
        <v>41</v>
      </c>
      <c r="E3" s="7" t="s">
        <v>34</v>
      </c>
      <c r="F3" s="7" t="s">
        <v>36</v>
      </c>
      <c r="G3" s="22"/>
    </row>
    <row r="4" spans="2:7" x14ac:dyDescent="0.3">
      <c r="B4" s="16">
        <v>44013</v>
      </c>
      <c r="C4" s="7">
        <v>5</v>
      </c>
      <c r="D4" s="7">
        <v>1200</v>
      </c>
      <c r="E4" s="7">
        <v>93</v>
      </c>
      <c r="F4" s="7">
        <f>D4+E4</f>
        <v>1293</v>
      </c>
      <c r="G4" s="7">
        <f>F4/6*C4</f>
        <v>1077.5</v>
      </c>
    </row>
    <row r="5" spans="2:7" x14ac:dyDescent="0.3">
      <c r="B5" s="16">
        <v>44166</v>
      </c>
      <c r="C5" s="7">
        <v>6</v>
      </c>
      <c r="D5" s="7">
        <v>1200</v>
      </c>
      <c r="E5" s="7">
        <v>93</v>
      </c>
      <c r="F5" s="7">
        <f t="shared" ref="F5:F13" si="0">D5+E5</f>
        <v>1293</v>
      </c>
      <c r="G5" s="7">
        <f t="shared" ref="G5:G13" si="1">F5/6*C5</f>
        <v>1293</v>
      </c>
    </row>
    <row r="6" spans="2:7" x14ac:dyDescent="0.3">
      <c r="B6" s="16">
        <v>44378</v>
      </c>
      <c r="C6" s="7">
        <v>6</v>
      </c>
      <c r="D6" s="7">
        <v>1200</v>
      </c>
      <c r="E6" s="7">
        <v>93</v>
      </c>
      <c r="F6" s="7">
        <f t="shared" si="0"/>
        <v>1293</v>
      </c>
      <c r="G6" s="7">
        <f t="shared" si="1"/>
        <v>1293</v>
      </c>
    </row>
    <row r="7" spans="2:7" x14ac:dyDescent="0.3">
      <c r="B7" s="16">
        <v>44531</v>
      </c>
      <c r="C7" s="7">
        <v>6</v>
      </c>
      <c r="D7" s="7">
        <v>1200</v>
      </c>
      <c r="E7" s="7">
        <v>93</v>
      </c>
      <c r="F7" s="7">
        <f t="shared" si="0"/>
        <v>1293</v>
      </c>
      <c r="G7" s="7">
        <f t="shared" si="1"/>
        <v>1293</v>
      </c>
    </row>
    <row r="8" spans="2:7" x14ac:dyDescent="0.3">
      <c r="B8" s="16">
        <v>44743</v>
      </c>
      <c r="C8" s="7">
        <v>6</v>
      </c>
      <c r="D8" s="7">
        <v>1200</v>
      </c>
      <c r="E8" s="7">
        <v>102.5</v>
      </c>
      <c r="F8" s="7">
        <f t="shared" si="0"/>
        <v>1302.5</v>
      </c>
      <c r="G8" s="7">
        <f t="shared" si="1"/>
        <v>1302.5</v>
      </c>
    </row>
    <row r="9" spans="2:7" x14ac:dyDescent="0.3">
      <c r="B9" s="16">
        <v>44896</v>
      </c>
      <c r="C9" s="7">
        <v>6</v>
      </c>
      <c r="D9" s="7">
        <v>1200</v>
      </c>
      <c r="E9" s="7">
        <v>102.5</v>
      </c>
      <c r="F9" s="7">
        <f t="shared" si="0"/>
        <v>1302.5</v>
      </c>
      <c r="G9" s="7">
        <f t="shared" si="1"/>
        <v>1302.5</v>
      </c>
    </row>
    <row r="10" spans="2:7" x14ac:dyDescent="0.3">
      <c r="B10" s="16">
        <v>45108</v>
      </c>
      <c r="C10" s="7">
        <v>6</v>
      </c>
      <c r="D10" s="7">
        <v>1200</v>
      </c>
      <c r="E10" s="7">
        <v>102.5</v>
      </c>
      <c r="F10" s="7">
        <f t="shared" si="0"/>
        <v>1302.5</v>
      </c>
      <c r="G10" s="7">
        <f t="shared" si="1"/>
        <v>1302.5</v>
      </c>
    </row>
    <row r="11" spans="2:7" x14ac:dyDescent="0.3">
      <c r="B11" s="16">
        <v>45261</v>
      </c>
      <c r="C11" s="7">
        <v>6</v>
      </c>
      <c r="D11" s="7">
        <v>1200</v>
      </c>
      <c r="E11" s="7">
        <v>102.5</v>
      </c>
      <c r="F11" s="7">
        <f t="shared" si="0"/>
        <v>1302.5</v>
      </c>
      <c r="G11" s="7">
        <f t="shared" si="1"/>
        <v>1302.5</v>
      </c>
    </row>
    <row r="12" spans="2:7" x14ac:dyDescent="0.3">
      <c r="B12" s="16">
        <v>45474</v>
      </c>
      <c r="C12" s="7">
        <v>6</v>
      </c>
      <c r="D12" s="7">
        <v>1200</v>
      </c>
      <c r="E12" s="7">
        <v>102.5</v>
      </c>
      <c r="F12" s="7">
        <f t="shared" si="0"/>
        <v>1302.5</v>
      </c>
      <c r="G12" s="7">
        <f t="shared" si="1"/>
        <v>1302.5</v>
      </c>
    </row>
    <row r="13" spans="2:7" x14ac:dyDescent="0.3">
      <c r="B13" s="16">
        <v>45627</v>
      </c>
      <c r="C13" s="7">
        <v>2</v>
      </c>
      <c r="D13" s="7">
        <v>1200</v>
      </c>
      <c r="E13" s="7">
        <v>102.5</v>
      </c>
      <c r="F13" s="7">
        <f t="shared" si="0"/>
        <v>1302.5</v>
      </c>
      <c r="G13" s="28">
        <f t="shared" si="1"/>
        <v>434.16666666666669</v>
      </c>
    </row>
    <row r="14" spans="2:7" x14ac:dyDescent="0.3">
      <c r="B14" s="7"/>
      <c r="C14" s="7"/>
      <c r="D14" s="7"/>
      <c r="E14" s="7"/>
      <c r="F14" s="7"/>
      <c r="G14" s="29">
        <f>SUM(G4:G13)</f>
        <v>11903.166666666666</v>
      </c>
    </row>
  </sheetData>
  <mergeCells count="2">
    <mergeCell ref="D2:F2"/>
    <mergeCell ref="G2:G3"/>
  </mergeCells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D6950-BAB3-4CE0-8EAB-73519ED783F0}">
  <dimension ref="B3:I15"/>
  <sheetViews>
    <sheetView topLeftCell="B1" workbookViewId="0">
      <selection activeCell="I15" sqref="I15"/>
    </sheetView>
  </sheetViews>
  <sheetFormatPr baseColWidth="10" defaultRowHeight="14.4" x14ac:dyDescent="0.3"/>
  <cols>
    <col min="9" max="9" width="18.6640625" customWidth="1"/>
  </cols>
  <sheetData>
    <row r="3" spans="2:9" x14ac:dyDescent="0.3">
      <c r="B3" s="19" t="s">
        <v>29</v>
      </c>
      <c r="C3" s="20"/>
      <c r="D3" s="21" t="s">
        <v>32</v>
      </c>
      <c r="E3" s="25" t="s">
        <v>38</v>
      </c>
      <c r="F3" s="26"/>
      <c r="G3" s="26"/>
      <c r="H3" s="27"/>
      <c r="I3" s="12"/>
    </row>
    <row r="4" spans="2:9" x14ac:dyDescent="0.3">
      <c r="B4" s="12" t="s">
        <v>30</v>
      </c>
      <c r="C4" s="12" t="s">
        <v>31</v>
      </c>
      <c r="D4" s="22"/>
      <c r="E4" s="12" t="s">
        <v>33</v>
      </c>
      <c r="F4" s="12" t="s">
        <v>34</v>
      </c>
      <c r="G4" s="30" t="s">
        <v>35</v>
      </c>
      <c r="H4" s="12" t="s">
        <v>36</v>
      </c>
      <c r="I4" s="12" t="s">
        <v>37</v>
      </c>
    </row>
    <row r="5" spans="2:9" x14ac:dyDescent="0.3">
      <c r="B5" s="15">
        <v>43835</v>
      </c>
      <c r="C5" s="15">
        <v>43951</v>
      </c>
      <c r="D5" s="12" t="s">
        <v>50</v>
      </c>
      <c r="E5" s="12">
        <v>1200</v>
      </c>
      <c r="F5" s="12">
        <v>93</v>
      </c>
      <c r="G5" s="12"/>
      <c r="H5" s="12">
        <f>SUM(E5:G5)</f>
        <v>1293</v>
      </c>
      <c r="I5" s="31">
        <f>H5/12*3+H5/360*26</f>
        <v>416.63333333333333</v>
      </c>
    </row>
    <row r="6" spans="2:9" x14ac:dyDescent="0.3">
      <c r="B6" s="15">
        <v>43952</v>
      </c>
      <c r="C6" s="15">
        <v>44135</v>
      </c>
      <c r="D6" s="12">
        <v>6</v>
      </c>
      <c r="E6" s="12">
        <v>1200</v>
      </c>
      <c r="F6" s="12">
        <v>93</v>
      </c>
      <c r="G6" s="31">
        <f>1077.05/6</f>
        <v>179.50833333333333</v>
      </c>
      <c r="H6" s="31">
        <f t="shared" ref="H6:H14" si="0">SUM(E6:G6)</f>
        <v>1472.5083333333332</v>
      </c>
      <c r="I6" s="31">
        <f>H6/12*D6</f>
        <v>736.25416666666661</v>
      </c>
    </row>
    <row r="7" spans="2:9" x14ac:dyDescent="0.3">
      <c r="B7" s="15">
        <v>44136</v>
      </c>
      <c r="C7" s="15">
        <v>44316</v>
      </c>
      <c r="D7" s="12">
        <v>6</v>
      </c>
      <c r="E7" s="12">
        <v>1200</v>
      </c>
      <c r="F7" s="12">
        <v>93</v>
      </c>
      <c r="G7" s="12">
        <f>1293/6</f>
        <v>215.5</v>
      </c>
      <c r="H7" s="12">
        <f t="shared" si="0"/>
        <v>1508.5</v>
      </c>
      <c r="I7" s="31">
        <f t="shared" ref="I7:I13" si="1">H7/12*D7</f>
        <v>754.25</v>
      </c>
    </row>
    <row r="8" spans="2:9" x14ac:dyDescent="0.3">
      <c r="B8" s="15">
        <v>44317</v>
      </c>
      <c r="C8" s="15">
        <v>44500</v>
      </c>
      <c r="D8" s="12">
        <v>6</v>
      </c>
      <c r="E8" s="12">
        <v>1200</v>
      </c>
      <c r="F8" s="12">
        <v>93</v>
      </c>
      <c r="G8" s="12">
        <f t="shared" ref="G8:G14" si="2">1293/6</f>
        <v>215.5</v>
      </c>
      <c r="H8" s="12">
        <f t="shared" si="0"/>
        <v>1508.5</v>
      </c>
      <c r="I8" s="31">
        <f t="shared" si="1"/>
        <v>754.25</v>
      </c>
    </row>
    <row r="9" spans="2:9" x14ac:dyDescent="0.3">
      <c r="B9" s="15">
        <v>44501</v>
      </c>
      <c r="C9" s="15">
        <v>44681</v>
      </c>
      <c r="D9" s="12">
        <v>6</v>
      </c>
      <c r="E9" s="12">
        <v>1200</v>
      </c>
      <c r="F9" s="12">
        <v>93</v>
      </c>
      <c r="G9" s="12">
        <f t="shared" si="2"/>
        <v>215.5</v>
      </c>
      <c r="H9" s="12">
        <f t="shared" si="0"/>
        <v>1508.5</v>
      </c>
      <c r="I9" s="31">
        <f t="shared" si="1"/>
        <v>754.25</v>
      </c>
    </row>
    <row r="10" spans="2:9" x14ac:dyDescent="0.3">
      <c r="B10" s="15">
        <v>44682</v>
      </c>
      <c r="C10" s="15">
        <v>44865</v>
      </c>
      <c r="D10" s="12">
        <v>6</v>
      </c>
      <c r="E10" s="12">
        <v>1200</v>
      </c>
      <c r="F10" s="12">
        <v>125.5</v>
      </c>
      <c r="G10" s="12">
        <f t="shared" si="2"/>
        <v>215.5</v>
      </c>
      <c r="H10" s="12">
        <f t="shared" si="0"/>
        <v>1541</v>
      </c>
      <c r="I10" s="31">
        <f t="shared" si="1"/>
        <v>770.5</v>
      </c>
    </row>
    <row r="11" spans="2:9" x14ac:dyDescent="0.3">
      <c r="B11" s="15">
        <v>44866</v>
      </c>
      <c r="C11" s="15">
        <v>45046</v>
      </c>
      <c r="D11" s="12">
        <v>6</v>
      </c>
      <c r="E11" s="12">
        <v>1200</v>
      </c>
      <c r="F11" s="12">
        <v>125.5</v>
      </c>
      <c r="G11" s="12">
        <f t="shared" si="2"/>
        <v>215.5</v>
      </c>
      <c r="H11" s="12">
        <f t="shared" si="0"/>
        <v>1541</v>
      </c>
      <c r="I11" s="31">
        <f t="shared" si="1"/>
        <v>770.5</v>
      </c>
    </row>
    <row r="12" spans="2:9" x14ac:dyDescent="0.3">
      <c r="B12" s="15">
        <v>45047</v>
      </c>
      <c r="C12" s="15">
        <v>45230</v>
      </c>
      <c r="D12" s="12">
        <v>6</v>
      </c>
      <c r="E12" s="12">
        <v>1200</v>
      </c>
      <c r="F12" s="12">
        <v>125.5</v>
      </c>
      <c r="G12" s="12">
        <f t="shared" si="2"/>
        <v>215.5</v>
      </c>
      <c r="H12" s="12">
        <f t="shared" si="0"/>
        <v>1541</v>
      </c>
      <c r="I12" s="31">
        <f t="shared" si="1"/>
        <v>770.5</v>
      </c>
    </row>
    <row r="13" spans="2:9" x14ac:dyDescent="0.3">
      <c r="B13" s="15">
        <v>45231</v>
      </c>
      <c r="C13" s="15">
        <v>45412</v>
      </c>
      <c r="D13" s="12">
        <v>6</v>
      </c>
      <c r="E13" s="12">
        <v>1200</v>
      </c>
      <c r="F13" s="12">
        <v>125.5</v>
      </c>
      <c r="G13" s="12">
        <f t="shared" si="2"/>
        <v>215.5</v>
      </c>
      <c r="H13" s="12">
        <f t="shared" si="0"/>
        <v>1541</v>
      </c>
      <c r="I13" s="31">
        <f t="shared" si="1"/>
        <v>770.5</v>
      </c>
    </row>
    <row r="14" spans="2:9" x14ac:dyDescent="0.3">
      <c r="B14" s="15">
        <v>45413</v>
      </c>
      <c r="C14" s="15">
        <v>45560</v>
      </c>
      <c r="D14" s="12" t="s">
        <v>51</v>
      </c>
      <c r="E14" s="12">
        <v>1200</v>
      </c>
      <c r="F14" s="12">
        <v>125.5</v>
      </c>
      <c r="G14" s="12">
        <f t="shared" si="2"/>
        <v>215.5</v>
      </c>
      <c r="H14" s="12">
        <f t="shared" si="0"/>
        <v>1541</v>
      </c>
      <c r="I14" s="31">
        <f>H14/12*4+H14/360*25</f>
        <v>620.68055555555554</v>
      </c>
    </row>
    <row r="15" spans="2:9" x14ac:dyDescent="0.3">
      <c r="B15" s="19" t="s">
        <v>39</v>
      </c>
      <c r="C15" s="23"/>
      <c r="D15" s="23"/>
      <c r="E15" s="23"/>
      <c r="F15" s="23"/>
      <c r="G15" s="23"/>
      <c r="H15" s="20"/>
      <c r="I15" s="14">
        <f>SUM(I5:I14)</f>
        <v>7118.3180555555555</v>
      </c>
    </row>
  </sheetData>
  <mergeCells count="4">
    <mergeCell ref="B3:C3"/>
    <mergeCell ref="D3:D4"/>
    <mergeCell ref="E3:H3"/>
    <mergeCell ref="B15:H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E2D70-22AD-49D8-925F-4AA7311F12B9}">
  <dimension ref="B3:K10"/>
  <sheetViews>
    <sheetView workbookViewId="0">
      <selection activeCell="A11" sqref="A11:XFD11"/>
    </sheetView>
  </sheetViews>
  <sheetFormatPr baseColWidth="10" defaultRowHeight="14.4" x14ac:dyDescent="0.3"/>
  <sheetData>
    <row r="3" spans="2:11" x14ac:dyDescent="0.3">
      <c r="B3" s="7" t="s">
        <v>44</v>
      </c>
      <c r="C3" s="7"/>
      <c r="D3" s="7"/>
      <c r="E3" s="7" t="s">
        <v>5</v>
      </c>
      <c r="F3" s="25" t="s">
        <v>38</v>
      </c>
      <c r="G3" s="26"/>
      <c r="H3" s="27"/>
      <c r="I3" s="7" t="s">
        <v>48</v>
      </c>
      <c r="J3" s="7" t="s">
        <v>49</v>
      </c>
      <c r="K3" s="7" t="s">
        <v>36</v>
      </c>
    </row>
    <row r="4" spans="2:11" x14ac:dyDescent="0.3">
      <c r="B4" s="7" t="s">
        <v>45</v>
      </c>
      <c r="C4" s="7" t="s">
        <v>31</v>
      </c>
      <c r="D4" s="7"/>
      <c r="E4" s="7"/>
      <c r="F4" s="7" t="s">
        <v>41</v>
      </c>
      <c r="G4" s="7" t="s">
        <v>34</v>
      </c>
      <c r="H4" s="7" t="s">
        <v>36</v>
      </c>
      <c r="I4" s="7" t="s">
        <v>46</v>
      </c>
      <c r="J4" s="7" t="s">
        <v>47</v>
      </c>
      <c r="K4" s="7"/>
    </row>
    <row r="5" spans="2:11" x14ac:dyDescent="0.3">
      <c r="B5" s="17">
        <v>43835</v>
      </c>
      <c r="C5" s="17">
        <v>44200</v>
      </c>
      <c r="D5" s="33">
        <v>30</v>
      </c>
      <c r="E5" s="7">
        <v>12</v>
      </c>
      <c r="F5" s="7">
        <v>1200</v>
      </c>
      <c r="G5" s="7">
        <v>93</v>
      </c>
      <c r="H5" s="7">
        <f>SUM(F5:G5)</f>
        <v>1293</v>
      </c>
      <c r="I5" s="7">
        <f>H5</f>
        <v>1293</v>
      </c>
      <c r="J5" s="32">
        <f>I5</f>
        <v>1293</v>
      </c>
      <c r="K5" s="7">
        <f>SUM(I5:J5)</f>
        <v>2586</v>
      </c>
    </row>
    <row r="6" spans="2:11" x14ac:dyDescent="0.3">
      <c r="B6" s="34">
        <v>44201</v>
      </c>
      <c r="C6" s="34">
        <v>44565</v>
      </c>
      <c r="D6" s="33">
        <v>30</v>
      </c>
      <c r="E6" s="7">
        <v>12</v>
      </c>
      <c r="F6" s="7">
        <v>1200</v>
      </c>
      <c r="G6" s="7">
        <v>93</v>
      </c>
      <c r="H6" s="7">
        <f t="shared" ref="H6:H9" si="0">SUM(F6:G6)</f>
        <v>1293</v>
      </c>
      <c r="I6" s="7">
        <f t="shared" ref="I6:I8" si="1">H6</f>
        <v>1293</v>
      </c>
      <c r="J6" s="32">
        <f>I6</f>
        <v>1293</v>
      </c>
      <c r="K6" s="7">
        <f t="shared" ref="K6:K7" si="2">SUM(I6:J6)</f>
        <v>2586</v>
      </c>
    </row>
    <row r="7" spans="2:11" x14ac:dyDescent="0.3">
      <c r="B7" s="35">
        <v>44566</v>
      </c>
      <c r="C7" s="35">
        <v>44930</v>
      </c>
      <c r="D7" s="33">
        <v>30</v>
      </c>
      <c r="E7" s="7">
        <v>12</v>
      </c>
      <c r="F7" s="7">
        <v>1200</v>
      </c>
      <c r="G7" s="7">
        <v>102.5</v>
      </c>
      <c r="H7" s="7">
        <f t="shared" si="0"/>
        <v>1302.5</v>
      </c>
      <c r="I7" s="7">
        <f t="shared" si="1"/>
        <v>1302.5</v>
      </c>
      <c r="J7" s="32">
        <f>I7</f>
        <v>1302.5</v>
      </c>
      <c r="K7" s="7">
        <f t="shared" si="2"/>
        <v>2605</v>
      </c>
    </row>
    <row r="8" spans="2:11" x14ac:dyDescent="0.3">
      <c r="B8" s="34">
        <v>44931</v>
      </c>
      <c r="C8" s="34">
        <v>45295</v>
      </c>
      <c r="D8" s="17"/>
      <c r="E8" s="7">
        <v>12</v>
      </c>
      <c r="F8" s="7">
        <v>1200</v>
      </c>
      <c r="G8" s="7">
        <v>102.5</v>
      </c>
      <c r="H8" s="7">
        <f t="shared" si="0"/>
        <v>1302.5</v>
      </c>
      <c r="I8" s="7">
        <f t="shared" si="1"/>
        <v>1302.5</v>
      </c>
      <c r="J8" s="32" t="s">
        <v>53</v>
      </c>
      <c r="K8" s="7">
        <f>I8</f>
        <v>1302.5</v>
      </c>
    </row>
    <row r="9" spans="2:11" x14ac:dyDescent="0.3">
      <c r="B9" s="34">
        <v>45296</v>
      </c>
      <c r="C9" s="34">
        <v>45560</v>
      </c>
      <c r="D9" s="17"/>
      <c r="E9" s="7" t="s">
        <v>52</v>
      </c>
      <c r="F9" s="7">
        <v>1200</v>
      </c>
      <c r="G9" s="7">
        <v>102.5</v>
      </c>
      <c r="H9" s="7">
        <f t="shared" si="0"/>
        <v>1302.5</v>
      </c>
      <c r="I9" s="28">
        <f>H9/12*9+H9/360*20</f>
        <v>1049.2361111111111</v>
      </c>
      <c r="J9" s="32" t="s">
        <v>54</v>
      </c>
      <c r="K9" s="28">
        <f>I9</f>
        <v>1049.2361111111111</v>
      </c>
    </row>
    <row r="10" spans="2:11" x14ac:dyDescent="0.3">
      <c r="B10" s="7"/>
      <c r="C10" s="7"/>
      <c r="D10" s="7"/>
      <c r="E10" s="7"/>
      <c r="F10" s="7"/>
      <c r="G10" s="7"/>
      <c r="H10" s="7"/>
      <c r="I10" s="7"/>
      <c r="J10" s="7"/>
      <c r="K10" s="29">
        <f>SUM(K5:K9)</f>
        <v>10128.736111111111</v>
      </c>
    </row>
  </sheetData>
  <mergeCells count="1">
    <mergeCell ref="F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---</vt:lpstr>
      <vt:lpstr>Hoja2</vt:lpstr>
      <vt:lpstr>Hoja1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Luis Chapoñán</cp:lastModifiedBy>
  <cp:lastPrinted>2020-01-08T21:03:13Z</cp:lastPrinted>
  <dcterms:created xsi:type="dcterms:W3CDTF">2016-09-02T15:09:23Z</dcterms:created>
  <dcterms:modified xsi:type="dcterms:W3CDTF">2025-03-25T00:52:03Z</dcterms:modified>
</cp:coreProperties>
</file>